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LHO 14" sheetId="1" r:id="rId1"/>
  </sheets>
  <definedNames>
    <definedName name="_xlnm.Print_Area" localSheetId="0">'JULHO 14'!$A$1:$G$74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<sst xmlns="http://schemas.openxmlformats.org/spreadsheetml/2006/main" count="44" uniqueCount="43">
  <si>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</si>
  <si>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</si>
  <si>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</si>
  <si>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</si>
  <si>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</si>
  <si>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</si>
  <si>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</si>
  <si>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</si>
  <si>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</si>
  <si>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</si>
  <si>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</si>
  <si>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</si>
  <si>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</si>
  <si>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</si>
  <si>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</si>
  <si>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</si>
  <si>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</si>
  <si>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</si>
  <si>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</si>
  <si>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</si>
  <si>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</si>
  <si>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</si>
  <si>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 - Reembolso de despesas</t>
  </si>
  <si>
    <t>Pgto. serviços prestados ADUNEB</t>
  </si>
  <si>
    <t>Pgto. Confecção de material gráfico</t>
  </si>
  <si>
    <t>Pgto. refeição para / diretoria</t>
  </si>
  <si>
    <t>Pgto. táxi reunião / plantão Diretoria</t>
  </si>
  <si>
    <t>Pgto. passagens para reunião com diretoria / Assembléia Geral</t>
  </si>
  <si>
    <t>DEMONSTRATIVO CONTÁBIL - JULHO / 2014</t>
  </si>
  <si>
    <t>Despesas Bancárias - mês 07 / 2014</t>
  </si>
  <si>
    <t>SALDO ANTERIOR + RECEITAS - DESPESAS + CH A COMPENSAR ( EM 31 / 07 / 2014 )</t>
  </si>
  <si>
    <t>Pgto. hospedagem / passagem diretoria</t>
  </si>
  <si>
    <t>Pgto. reembolso ADUF's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</si>
  <si>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</si>
  <si>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</si>
  <si>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</si>
  <si>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</si>
  <si>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Pgto. despesas diversas (nota jornal/outros)</t>
  </si>
  <si>
    <t xml:space="preserve">Pgto. Telefone 05/2014 </t>
  </si>
  <si>
    <t>Pgto. A Tarde Online</t>
  </si>
  <si>
    <t xml:space="preserve">Empéstimo 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</si>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</sst>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57">
      <selection activeCell="E58" sqref="E58:F5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13" t="s">
        <v>1</v>
      </c>
      <c r="B1" s="113"/>
      <c r="C1" s="113"/>
      <c r="D1" s="113"/>
      <c r="E1" s="113"/>
      <c r="F1" s="113"/>
      <c r="G1" s="20"/>
      <c r="H1" s="62"/>
    </row>
    <row r="2" spans="1:8" s="95" customFormat="1" ht="21" thickTop="1">
      <c r="A2" s="91"/>
      <c r="B2" s="92"/>
      <c r="C2" s="92"/>
      <c r="D2" s="92"/>
      <c r="E2" s="92"/>
      <c r="F2" s="92"/>
      <c r="G2" s="93"/>
      <c r="H2" s="94"/>
    </row>
    <row r="3" spans="1:8" ht="21.75" customHeight="1">
      <c r="A3" s="114" t="s">
        <v>28</v>
      </c>
      <c r="B3" s="114"/>
      <c r="C3" s="114"/>
      <c r="D3" s="114"/>
      <c r="E3" s="114"/>
      <c r="F3" s="114"/>
      <c r="G3" s="22"/>
      <c r="H3" s="63"/>
    </row>
    <row r="4" spans="1:8" ht="12" customHeight="1">
      <c r="A4" s="23"/>
      <c r="B4" s="23"/>
      <c r="C4" s="23"/>
      <c r="D4" s="23"/>
      <c r="E4" s="23"/>
      <c r="F4" s="23"/>
      <c r="G4" s="22"/>
      <c r="H4" s="63"/>
    </row>
    <row r="5" spans="1:9" s="32" customFormat="1" ht="18.75">
      <c r="A5" s="24"/>
      <c r="B5" s="68" t="s">
        <v>2</v>
      </c>
      <c r="C5" s="24"/>
      <c r="D5" s="24"/>
      <c r="E5" s="25"/>
      <c r="F5" s="24"/>
      <c r="G5" s="69"/>
      <c r="H5" s="96"/>
      <c r="I5" s="97"/>
    </row>
    <row r="6" spans="1:8" ht="12.75">
      <c r="A6" s="11" t="s">
        <v>0</v>
      </c>
      <c r="B6" s="12"/>
      <c r="C6" s="12"/>
      <c r="D6" s="12"/>
      <c r="E6" s="104"/>
      <c r="F6" s="103">
        <f>SUM(F7:F10)</f>
        <v>112147.69</v>
      </c>
      <c r="H6" s="63"/>
    </row>
    <row r="7" spans="1:10" ht="12.75">
      <c r="A7" s="73"/>
      <c r="B7" s="80" t="s">
        <v>11</v>
      </c>
      <c r="C7" s="80"/>
      <c r="D7" s="80"/>
      <c r="E7" s="99"/>
      <c r="F7" s="78">
        <v>0</v>
      </c>
      <c r="H7" s="63"/>
      <c r="I7" s="3"/>
      <c r="J7" s="3"/>
    </row>
    <row r="8" spans="1:10" ht="12.75">
      <c r="A8" s="47"/>
      <c r="B8" s="26" t="s">
        <v>18</v>
      </c>
      <c r="C8" s="26"/>
      <c r="D8" s="26"/>
      <c r="E8" s="100"/>
      <c r="F8" s="87">
        <v>110841.33</v>
      </c>
      <c r="H8" s="63"/>
      <c r="I8" s="88"/>
      <c r="J8" s="83"/>
    </row>
    <row r="9" spans="1:10" ht="12.75">
      <c r="A9" s="47"/>
      <c r="B9" s="26" t="s">
        <v>21</v>
      </c>
      <c r="C9" s="26"/>
      <c r="D9" s="26"/>
      <c r="E9" s="101">
        <v>25718.16</v>
      </c>
      <c r="F9" s="87"/>
      <c r="H9" s="63"/>
      <c r="I9" s="88"/>
      <c r="J9" s="83"/>
    </row>
    <row r="10" spans="1:10" ht="12.75">
      <c r="A10" s="70"/>
      <c r="B10" s="71" t="s">
        <v>14</v>
      </c>
      <c r="C10" s="71"/>
      <c r="D10" s="71"/>
      <c r="E10" s="102"/>
      <c r="F10" s="79">
        <v>1306.36</v>
      </c>
      <c r="H10" s="63"/>
      <c r="I10" s="88"/>
      <c r="J10" s="83"/>
    </row>
    <row r="11" spans="1:10" ht="13.5" customHeight="1">
      <c r="A11" s="3"/>
      <c r="B11" s="26"/>
      <c r="C11" s="26"/>
      <c r="D11" s="26"/>
      <c r="E11" s="27"/>
      <c r="F11" s="28"/>
      <c r="H11" s="63"/>
      <c r="I11" s="3"/>
      <c r="J11" s="3"/>
    </row>
    <row r="12" spans="1:10" ht="12.75">
      <c r="A12" s="26" t="s">
        <v>3</v>
      </c>
      <c r="B12" s="26"/>
      <c r="C12" s="29"/>
      <c r="D12" s="29"/>
      <c r="E12" s="30"/>
      <c r="F12" s="81">
        <f>SUM(F13:F14)</f>
        <v>86365</v>
      </c>
      <c r="G12" s="29"/>
      <c r="H12" s="63"/>
      <c r="I12" s="3"/>
      <c r="J12" s="3"/>
    </row>
    <row r="13" spans="1:10" ht="12.75">
      <c r="A13" s="73"/>
      <c r="B13" s="74" t="s">
        <v>20</v>
      </c>
      <c r="C13" s="2"/>
      <c r="D13" s="2"/>
      <c r="E13" s="105"/>
      <c r="F13" s="82">
        <f>42800+42800</f>
        <v>85600</v>
      </c>
      <c r="G13" s="29"/>
      <c r="H13" s="64"/>
      <c r="I13" s="3"/>
      <c r="J13" s="3"/>
    </row>
    <row r="14" spans="1:10" ht="12.75">
      <c r="A14" s="70"/>
      <c r="B14" s="76" t="s">
        <v>22</v>
      </c>
      <c r="C14" s="7"/>
      <c r="D14" s="7"/>
      <c r="E14" s="106"/>
      <c r="F14" s="53">
        <v>765</v>
      </c>
      <c r="G14" s="29"/>
      <c r="H14" s="64"/>
      <c r="I14" s="3"/>
      <c r="J14" s="3"/>
    </row>
    <row r="15" spans="1:14" ht="12.75">
      <c r="A15" s="38"/>
      <c r="B15" s="38"/>
      <c r="C15" s="38"/>
      <c r="D15" s="38"/>
      <c r="E15" s="39"/>
      <c r="F15" s="32"/>
      <c r="H15" s="63"/>
      <c r="I15" s="3"/>
      <c r="J15" s="3"/>
      <c r="N15" s="32"/>
    </row>
    <row r="16" spans="1:14" ht="12.75">
      <c r="A16" s="33" t="s">
        <v>4</v>
      </c>
      <c r="B16" s="34"/>
      <c r="C16" s="34"/>
      <c r="D16" s="34"/>
      <c r="E16" s="35"/>
      <c r="F16" s="36">
        <f>F6+F12</f>
        <v>198512.69</v>
      </c>
      <c r="H16" s="63"/>
      <c r="I16" s="3"/>
      <c r="J16" s="3"/>
      <c r="N16" s="32"/>
    </row>
    <row r="17" spans="1:14" ht="12.75">
      <c r="A17" s="37"/>
      <c r="B17" s="37"/>
      <c r="C17" s="38"/>
      <c r="D17" s="38"/>
      <c r="E17" s="39"/>
      <c r="F17" s="32"/>
      <c r="H17" s="63"/>
      <c r="I17" s="3"/>
      <c r="J17" s="3"/>
      <c r="N17" s="32"/>
    </row>
    <row r="18" spans="1:15" ht="11.25" customHeight="1">
      <c r="A18" s="38"/>
      <c r="B18" s="38"/>
      <c r="C18" s="38"/>
      <c r="D18" s="38"/>
      <c r="E18" s="40"/>
      <c r="F18" s="39"/>
      <c r="G18" s="41" t="s">
        <v>5</v>
      </c>
      <c r="H18" s="63"/>
      <c r="I18" s="3"/>
      <c r="J18" s="3"/>
      <c r="N18" s="85"/>
      <c r="O18" s="86"/>
    </row>
    <row r="19" spans="1:11" ht="15" customHeight="1">
      <c r="A19" s="18" t="s">
        <v>6</v>
      </c>
      <c r="B19" s="42"/>
      <c r="C19" s="42"/>
      <c r="D19" s="42"/>
      <c r="E19" s="42" t="s">
        <v>7</v>
      </c>
      <c r="F19" s="31">
        <f>F20+F40+F29</f>
        <v>67851.36</v>
      </c>
      <c r="G19" s="43">
        <f>F$19/F$12</f>
        <v>0.7856349215538702</v>
      </c>
      <c r="H19" s="65"/>
      <c r="I19" s="3"/>
      <c r="J19" s="83"/>
      <c r="K19" s="86"/>
    </row>
    <row r="20" spans="1:10" ht="15.75" customHeight="1">
      <c r="A20" s="11" t="s">
        <v>15</v>
      </c>
      <c r="B20" s="44"/>
      <c r="C20" s="44"/>
      <c r="D20" s="44"/>
      <c r="E20" s="45"/>
      <c r="F20" s="46">
        <f>SUM(F21:F27)</f>
        <v>21774.350000000002</v>
      </c>
      <c r="G20" s="43">
        <f>F$20/F$12</f>
        <v>0.2521200717883402</v>
      </c>
      <c r="H20" s="63"/>
      <c r="I20" s="3"/>
      <c r="J20" s="3"/>
    </row>
    <row r="21" spans="1:10" ht="6" customHeight="1">
      <c r="A21" s="73"/>
      <c r="B21" s="2"/>
      <c r="C21" s="2"/>
      <c r="D21" s="2"/>
      <c r="E21" s="56"/>
      <c r="F21" s="89"/>
      <c r="G21" s="54"/>
      <c r="H21" s="64"/>
      <c r="I21" s="3"/>
      <c r="J21" s="3"/>
    </row>
    <row r="22" spans="1:10" ht="12.75">
      <c r="A22" s="47"/>
      <c r="B22" s="84" t="s">
        <v>32</v>
      </c>
      <c r="C22" s="110" t="s">
        <v>40</v>
      </c>
      <c r="D22" s="3"/>
      <c r="E22" s="48"/>
      <c r="F22" s="49">
        <f>20000</f>
        <v>20000</v>
      </c>
      <c r="G22" s="50"/>
      <c r="H22" s="64"/>
      <c r="I22" s="3"/>
      <c r="J22" s="3"/>
    </row>
    <row r="23" spans="1:10" ht="12.75">
      <c r="A23" s="47"/>
      <c r="B23" s="84" t="s">
        <v>38</v>
      </c>
      <c r="C23" s="3"/>
      <c r="D23" s="3"/>
      <c r="E23" s="48"/>
      <c r="F23" s="49">
        <f>670.55</f>
        <v>670.55</v>
      </c>
      <c r="G23" s="50"/>
      <c r="H23" s="64"/>
      <c r="I23" s="3"/>
      <c r="J23" s="3"/>
    </row>
    <row r="24" spans="1:10" ht="12.75">
      <c r="A24" s="47"/>
      <c r="B24" s="51" t="s">
        <v>36</v>
      </c>
      <c r="C24" s="3"/>
      <c r="D24" s="3"/>
      <c r="E24" s="48"/>
      <c r="F24" s="49">
        <f>6</f>
        <v>6</v>
      </c>
      <c r="G24" s="50"/>
      <c r="H24" s="64"/>
      <c r="I24" s="51"/>
      <c r="J24" s="3"/>
    </row>
    <row r="25" spans="1:10" ht="12.75">
      <c r="A25" s="47"/>
      <c r="B25" s="51" t="s">
        <v>34</v>
      </c>
      <c r="C25" s="3"/>
      <c r="D25" s="3"/>
      <c r="E25" s="48"/>
      <c r="F25" s="49">
        <f>6+70+141.9</f>
        <v>217.9</v>
      </c>
      <c r="G25" s="50"/>
      <c r="H25" s="64"/>
      <c r="I25" s="51"/>
      <c r="J25" s="3"/>
    </row>
    <row r="26" spans="1:10" ht="12.75">
      <c r="A26" s="47"/>
      <c r="B26" s="51" t="s">
        <v>39</v>
      </c>
      <c r="C26" s="3"/>
      <c r="D26" s="3"/>
      <c r="E26" s="48"/>
      <c r="F26" s="49">
        <f>179.9</f>
        <v>179.9</v>
      </c>
      <c r="G26" s="50"/>
      <c r="H26" s="64"/>
      <c r="I26" s="51"/>
      <c r="J26" s="3"/>
    </row>
    <row r="27" spans="1:10" ht="12.75">
      <c r="A27" s="70"/>
      <c r="B27" s="76" t="s">
        <v>24</v>
      </c>
      <c r="C27" s="7"/>
      <c r="D27" s="7"/>
      <c r="E27" s="52"/>
      <c r="F27" s="108">
        <f>400+300</f>
        <v>700</v>
      </c>
      <c r="G27" s="90"/>
      <c r="H27" s="64"/>
      <c r="I27" s="51"/>
      <c r="J27" s="3"/>
    </row>
    <row r="28" spans="6:9" s="3" customFormat="1" ht="12.75">
      <c r="F28" s="9"/>
      <c r="G28" s="10"/>
      <c r="H28" s="66"/>
      <c r="I28" s="84"/>
    </row>
    <row r="29" spans="1:10" ht="15.75" customHeight="1">
      <c r="A29" s="11" t="s">
        <v>16</v>
      </c>
      <c r="B29" s="44"/>
      <c r="C29" s="44"/>
      <c r="D29" s="44"/>
      <c r="E29" s="44"/>
      <c r="F29" s="46">
        <f>SUM(F30:F38)</f>
        <v>45434.97</v>
      </c>
      <c r="G29" s="54">
        <f>F$29/F$12</f>
        <v>0.5260808197765299</v>
      </c>
      <c r="H29" s="63"/>
      <c r="I29" s="84"/>
      <c r="J29" s="3"/>
    </row>
    <row r="30" spans="1:8" s="3" customFormat="1" ht="3.75" customHeight="1">
      <c r="A30" s="55"/>
      <c r="B30" s="2"/>
      <c r="C30" s="2"/>
      <c r="D30" s="2"/>
      <c r="E30" s="56"/>
      <c r="F30" s="57"/>
      <c r="G30" s="58"/>
      <c r="H30" s="66"/>
    </row>
    <row r="31" spans="1:9" s="3" customFormat="1" ht="12.75" customHeight="1">
      <c r="A31" s="1"/>
      <c r="B31" s="51" t="s">
        <v>26</v>
      </c>
      <c r="E31" s="48"/>
      <c r="F31" s="72">
        <f>39+45+25+18.4+18.5+40+59.2+17+20+90+18+28.6+20+28+25+32+38+23+9+80+20+19+30.1+43+267+442.8-70-141.9+80+42+23+90+70+41+37+90+25+23+90+35</f>
        <v>1929.7</v>
      </c>
      <c r="G31" s="4"/>
      <c r="H31" s="66"/>
      <c r="I31" s="84"/>
    </row>
    <row r="32" spans="1:8" s="3" customFormat="1" ht="12.75">
      <c r="A32" s="1"/>
      <c r="B32" s="51" t="s">
        <v>23</v>
      </c>
      <c r="E32" s="48"/>
      <c r="F32" s="9">
        <f>100+300</f>
        <v>400</v>
      </c>
      <c r="G32" s="4"/>
      <c r="H32" s="66"/>
    </row>
    <row r="33" spans="1:8" s="3" customFormat="1" ht="12.75">
      <c r="A33" s="1"/>
      <c r="B33" s="51" t="s">
        <v>37</v>
      </c>
      <c r="E33" s="48"/>
      <c r="F33" s="9">
        <f>4321.44</f>
        <v>4321.44</v>
      </c>
      <c r="G33" s="4"/>
      <c r="H33" s="66"/>
    </row>
    <row r="34" spans="1:9" s="3" customFormat="1" ht="12.75" customHeight="1">
      <c r="A34" s="1"/>
      <c r="B34" s="51" t="s">
        <v>27</v>
      </c>
      <c r="E34" s="48"/>
      <c r="F34" s="72">
        <f>251+92+23+79.06+69.96+306+27.59+306+99+1.2+27.59+27.29+200+99.1+99+27.59+24.6+24.6+306+306</f>
        <v>2396.58</v>
      </c>
      <c r="G34" s="4"/>
      <c r="H34" s="66"/>
      <c r="I34" s="84"/>
    </row>
    <row r="35" spans="1:9" s="3" customFormat="1" ht="12.75" customHeight="1">
      <c r="A35" s="1"/>
      <c r="B35" s="51" t="s">
        <v>31</v>
      </c>
      <c r="E35" s="48"/>
      <c r="F35" s="72">
        <f>13733.42+14400+5000+153</f>
        <v>33286.42</v>
      </c>
      <c r="G35" s="4"/>
      <c r="H35" s="66"/>
      <c r="I35" s="84"/>
    </row>
    <row r="36" spans="1:9" s="3" customFormat="1" ht="12.75">
      <c r="A36" s="1"/>
      <c r="B36" s="51" t="s">
        <v>33</v>
      </c>
      <c r="E36" s="48"/>
      <c r="F36" s="59">
        <f>200+100+200+100+100+100+100+100+100+100+300+100+300+100+300+300+100+300</f>
        <v>3000</v>
      </c>
      <c r="G36" s="4"/>
      <c r="H36" s="66"/>
      <c r="I36" s="84"/>
    </row>
    <row r="37" spans="1:8" s="3" customFormat="1" ht="12.75">
      <c r="A37" s="1"/>
      <c r="B37" s="51" t="s">
        <v>35</v>
      </c>
      <c r="E37" s="48"/>
      <c r="F37" s="59">
        <f>30.05</f>
        <v>30.05</v>
      </c>
      <c r="G37" s="4"/>
      <c r="H37" s="66"/>
    </row>
    <row r="38" spans="1:9" s="3" customFormat="1" ht="12.75" customHeight="1">
      <c r="A38" s="6"/>
      <c r="B38" s="76" t="s">
        <v>25</v>
      </c>
      <c r="C38" s="7"/>
      <c r="D38" s="7"/>
      <c r="E38" s="52"/>
      <c r="F38" s="109">
        <f>57+13.78</f>
        <v>70.78</v>
      </c>
      <c r="G38" s="8"/>
      <c r="H38" s="66"/>
      <c r="I38" s="84"/>
    </row>
    <row r="39" spans="6:8" s="3" customFormat="1" ht="12.75">
      <c r="F39" s="9"/>
      <c r="G39" s="10"/>
      <c r="H39" s="66"/>
    </row>
    <row r="40" spans="1:10" ht="15.75" customHeight="1">
      <c r="A40" s="11" t="s">
        <v>17</v>
      </c>
      <c r="B40" s="44"/>
      <c r="C40" s="44"/>
      <c r="D40" s="44"/>
      <c r="E40" s="44"/>
      <c r="F40" s="46">
        <f>SUM(F41:F42)</f>
        <v>642.0400000000001</v>
      </c>
      <c r="G40" s="43">
        <f>F$40/F$12</f>
        <v>0.007434029989000174</v>
      </c>
      <c r="H40" s="63"/>
      <c r="I40" s="3"/>
      <c r="J40" s="3"/>
    </row>
    <row r="41" spans="1:10" ht="13.5" customHeight="1">
      <c r="A41" s="55"/>
      <c r="B41" s="2" t="s">
        <v>10</v>
      </c>
      <c r="C41" s="2"/>
      <c r="D41" s="2"/>
      <c r="E41" s="2"/>
      <c r="F41" s="107">
        <v>567.2</v>
      </c>
      <c r="G41" s="58"/>
      <c r="H41" s="66"/>
      <c r="I41" s="3"/>
      <c r="J41" s="3"/>
    </row>
    <row r="42" spans="1:10" ht="12.75">
      <c r="A42" s="6"/>
      <c r="B42" s="76" t="s">
        <v>29</v>
      </c>
      <c r="C42" s="7"/>
      <c r="D42" s="7"/>
      <c r="E42" s="7"/>
      <c r="F42" s="98">
        <f>31.5+43.34</f>
        <v>74.84</v>
      </c>
      <c r="G42" s="8"/>
      <c r="H42" s="66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6"/>
      <c r="I43" s="3"/>
      <c r="J43" s="83"/>
    </row>
    <row r="44" spans="1:12" ht="15.75" customHeight="1">
      <c r="A44" s="11" t="s">
        <v>30</v>
      </c>
      <c r="B44" s="12"/>
      <c r="C44" s="12"/>
      <c r="D44" s="12"/>
      <c r="E44" s="12"/>
      <c r="F44" s="13"/>
      <c r="G44" s="14">
        <f>F16-F19</f>
        <v>130661.33</v>
      </c>
      <c r="H44" s="66"/>
      <c r="I44" s="3"/>
      <c r="J44" s="83"/>
      <c r="L44" s="86"/>
    </row>
    <row r="45" spans="1:10" ht="9" customHeight="1">
      <c r="A45" s="15"/>
      <c r="F45" s="16"/>
      <c r="G45" s="17"/>
      <c r="H45" s="66"/>
      <c r="I45" s="3"/>
      <c r="J45" s="3"/>
    </row>
    <row r="46" spans="1:12" ht="12.75">
      <c r="A46" s="73"/>
      <c r="B46" s="74" t="s">
        <v>12</v>
      </c>
      <c r="C46" s="74"/>
      <c r="D46" s="74"/>
      <c r="E46" s="74"/>
      <c r="F46" s="75"/>
      <c r="G46" s="78">
        <v>0</v>
      </c>
      <c r="H46" s="63"/>
      <c r="I46" s="83"/>
      <c r="J46" s="83"/>
      <c r="L46" s="86"/>
    </row>
    <row r="47" spans="1:10" ht="12.75">
      <c r="A47" s="47"/>
      <c r="B47" s="51" t="s">
        <v>19</v>
      </c>
      <c r="C47" s="51"/>
      <c r="D47" s="51"/>
      <c r="E47" s="51"/>
      <c r="F47" s="9"/>
      <c r="G47" s="87">
        <f>F8-31.5+71866.58-4800-39400-4800-4321.44</f>
        <v>129354.97</v>
      </c>
      <c r="H47" s="63"/>
      <c r="I47" s="83"/>
      <c r="J47" s="83"/>
    </row>
    <row r="48" spans="1:11" ht="12.75">
      <c r="A48" s="47"/>
      <c r="B48" s="26" t="s">
        <v>21</v>
      </c>
      <c r="C48" s="26"/>
      <c r="D48" s="26"/>
      <c r="E48" s="29">
        <v>25718.16</v>
      </c>
      <c r="F48" s="9"/>
      <c r="G48" s="87">
        <v>0</v>
      </c>
      <c r="H48" s="63"/>
      <c r="I48" s="3"/>
      <c r="J48" s="83"/>
      <c r="K48" s="86"/>
    </row>
    <row r="49" spans="1:11" ht="12.75">
      <c r="A49" s="70"/>
      <c r="B49" s="76" t="s">
        <v>13</v>
      </c>
      <c r="C49" s="76"/>
      <c r="D49" s="76"/>
      <c r="E49" s="76"/>
      <c r="F49" s="77"/>
      <c r="G49" s="79">
        <v>1306.36</v>
      </c>
      <c r="H49" s="63"/>
      <c r="I49" s="3"/>
      <c r="J49" s="83"/>
      <c r="K49" s="86"/>
    </row>
    <row r="51" spans="1:11" ht="12.75">
      <c r="A51" s="18"/>
      <c r="B51" s="18"/>
      <c r="C51" s="18"/>
      <c r="D51" s="18"/>
      <c r="E51" s="18"/>
      <c r="F51" s="18"/>
      <c r="G51" s="19"/>
      <c r="H51" s="63"/>
      <c r="I51" s="3"/>
      <c r="J51" s="83"/>
      <c r="K51" s="86"/>
    </row>
    <row r="52" spans="1:11" ht="12.75">
      <c r="A52" s="18"/>
      <c r="B52" s="18"/>
      <c r="C52" s="18"/>
      <c r="D52" s="18"/>
      <c r="E52" s="18"/>
      <c r="F52" s="18"/>
      <c r="G52" s="19"/>
      <c r="H52" s="63"/>
      <c r="I52" s="3"/>
      <c r="J52" s="83"/>
      <c r="K52" s="86"/>
    </row>
    <row r="53" spans="1:11" ht="12.75">
      <c r="A53" s="18"/>
      <c r="B53" s="18"/>
      <c r="C53" s="18"/>
      <c r="D53" s="18"/>
      <c r="E53" s="18"/>
      <c r="F53" s="18"/>
      <c r="G53" s="19"/>
      <c r="H53" s="63"/>
      <c r="I53" s="3"/>
      <c r="J53" s="83"/>
      <c r="K53" s="86"/>
    </row>
    <row r="54" spans="1:11" ht="12.75">
      <c r="A54" s="18"/>
      <c r="B54" s="18"/>
      <c r="C54" s="18"/>
      <c r="D54" s="18"/>
      <c r="E54" s="18"/>
      <c r="F54" s="18"/>
      <c r="G54" s="19"/>
      <c r="H54" s="63"/>
      <c r="I54" s="3"/>
      <c r="J54" s="83"/>
      <c r="K54" s="86"/>
    </row>
    <row r="55" spans="1:11" ht="12.75">
      <c r="A55" s="18"/>
      <c r="B55" s="18"/>
      <c r="C55" s="18"/>
      <c r="D55" s="18"/>
      <c r="E55" s="18"/>
      <c r="F55" s="18"/>
      <c r="G55" s="19"/>
      <c r="H55" s="63"/>
      <c r="I55" s="3"/>
      <c r="J55" s="83"/>
      <c r="K55" s="86"/>
    </row>
    <row r="56" spans="2:10" ht="12.75">
      <c r="B56" s="115"/>
      <c r="C56" s="115"/>
      <c r="D56" s="60"/>
      <c r="E56" s="116"/>
      <c r="F56" s="116"/>
      <c r="H56" s="63"/>
      <c r="I56" s="3"/>
      <c r="J56" s="3"/>
    </row>
    <row r="57" spans="1:10" ht="12.75">
      <c r="A57" s="61"/>
      <c r="B57" s="111" t="s">
        <v>8</v>
      </c>
      <c r="C57" s="111"/>
      <c r="D57" s="60"/>
      <c r="E57" s="117" t="s">
        <v>41</v>
      </c>
      <c r="F57" s="111"/>
      <c r="H57" s="63"/>
      <c r="I57" s="3"/>
      <c r="J57" s="3"/>
    </row>
    <row r="58" spans="1:10" ht="12.75">
      <c r="A58" s="61"/>
      <c r="B58" s="111" t="s">
        <v>9</v>
      </c>
      <c r="C58" s="111"/>
      <c r="D58" s="60"/>
      <c r="E58" s="112" t="s">
        <v>42</v>
      </c>
      <c r="F58" s="111"/>
      <c r="H58" s="63"/>
      <c r="I58" s="3"/>
      <c r="J58" s="3"/>
    </row>
    <row r="59" spans="1:10" ht="12.75">
      <c r="A59" s="61"/>
      <c r="B59" s="61"/>
      <c r="C59" s="61"/>
      <c r="D59" s="61"/>
      <c r="E59" s="22"/>
      <c r="F59" s="22"/>
      <c r="H59" s="63"/>
      <c r="I59" s="3"/>
      <c r="J59" s="3"/>
    </row>
    <row r="60" spans="1:10" ht="12.75">
      <c r="A60" s="61"/>
      <c r="B60" s="61"/>
      <c r="C60" s="61"/>
      <c r="D60" s="61"/>
      <c r="E60" s="22"/>
      <c r="F60" s="22"/>
      <c r="H60" s="63"/>
      <c r="I60" s="3"/>
      <c r="J60" s="3"/>
    </row>
    <row r="61" spans="1:10" ht="12.75">
      <c r="A61" s="61"/>
      <c r="H61" s="63"/>
      <c r="I61" s="3"/>
      <c r="J61" s="3"/>
    </row>
    <row r="62" spans="1:10" ht="12.75">
      <c r="A62" s="61"/>
      <c r="H62" s="63"/>
      <c r="I62" s="3"/>
      <c r="J62" s="3"/>
    </row>
    <row r="63" spans="1:10" ht="12.75">
      <c r="A63" s="61"/>
      <c r="H63" s="63"/>
      <c r="I63" s="3"/>
      <c r="J63" s="3"/>
    </row>
    <row r="64" spans="1:10" ht="12.75">
      <c r="A64" s="61"/>
      <c r="H64" s="63"/>
      <c r="I64" s="3"/>
      <c r="J64" s="3"/>
    </row>
    <row r="65" spans="8:10" ht="12.75"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  <row r="212" spans="8:10" ht="12.75">
      <c r="H212" s="63"/>
      <c r="I212" s="3"/>
      <c r="J212" s="3"/>
    </row>
    <row r="213" spans="8:10" ht="12.75">
      <c r="H213" s="63"/>
      <c r="I213" s="3"/>
      <c r="J213" s="3"/>
    </row>
  </sheetData>
  <sheetProtection/>
  <mergeCells count="8">
    <mergeCell ref="B58:C58"/>
    <mergeCell ref="E58:F58"/>
    <mergeCell ref="A1:F1"/>
    <mergeCell ref="A3:F3"/>
    <mergeCell ref="B56:C56"/>
    <mergeCell ref="E56:F56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2015-04-20T14:20:51Z</cp:lastPrinted>
  <dcterms:created xsi:type="dcterms:W3CDTF">2006-10-01T22:06:14Z</dcterms:created>
  <dcterms:modified xsi:type="dcterms:W3CDTF">2015-06-15T12:03:27Z</dcterms:modified>
  <cp:category/>
  <cp:version/>
  <cp:contentType/>
  <cp:contentStatus/>
</cp:coreProperties>
</file>